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00" windowWidth="13635" windowHeight="8190"/>
  </bookViews>
  <sheets>
    <sheet name="Sheet1" sheetId="1" r:id="rId1"/>
  </sheets>
  <externalReferences>
    <externalReference r:id="rId2"/>
  </externalReferences>
  <definedNames>
    <definedName name="_xlnm.Print_Area" localSheetId="0">Sheet1!$A$1:$K$36</definedName>
  </definedNames>
  <calcPr calcId="14562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" i="1"/>
  <c r="I36" i="1" l="1"/>
  <c r="J35" i="1"/>
  <c r="K35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6" i="1"/>
  <c r="H3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6" i="1"/>
  <c r="G3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6" i="1"/>
  <c r="F3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6" i="1"/>
  <c r="E3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6" i="1"/>
  <c r="D3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6" i="1"/>
  <c r="B35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16" i="1"/>
  <c r="K11" i="1"/>
  <c r="E11" i="1"/>
  <c r="C36" i="1" l="1"/>
  <c r="B36" i="1" l="1"/>
  <c r="G11" i="1"/>
  <c r="F11" i="1" l="1"/>
  <c r="J11" i="1"/>
  <c r="D11" i="1"/>
  <c r="H11" i="1"/>
</calcChain>
</file>

<file path=xl/sharedStrings.xml><?xml version="1.0" encoding="utf-8"?>
<sst xmlns="http://schemas.openxmlformats.org/spreadsheetml/2006/main" count="58" uniqueCount="58">
  <si>
    <t>Taxbase</t>
  </si>
  <si>
    <t>Worcestershire County Council</t>
  </si>
  <si>
    <t>Hereford &amp; Worcester Fire &amp; Rescue Authority</t>
  </si>
  <si>
    <t>Bromsgrove District Council</t>
  </si>
  <si>
    <t>(6/9)</t>
  </si>
  <si>
    <t>(7/9)</t>
  </si>
  <si>
    <t>(8/9)</t>
  </si>
  <si>
    <t>(9/9)</t>
  </si>
  <si>
    <t>(11/9)</t>
  </si>
  <si>
    <t>(13/9)</t>
  </si>
  <si>
    <t>(15/9)</t>
  </si>
  <si>
    <t>(18/9)</t>
  </si>
  <si>
    <t>Parish</t>
  </si>
  <si>
    <t>Alvechurch</t>
  </si>
  <si>
    <t>Barnt Green</t>
  </si>
  <si>
    <t>Belbroughton</t>
  </si>
  <si>
    <t>Bentley Pauncefoot</t>
  </si>
  <si>
    <t>Beoley</t>
  </si>
  <si>
    <t>Bournheath</t>
  </si>
  <si>
    <t>Clent</t>
  </si>
  <si>
    <t>Cofton Hackett</t>
  </si>
  <si>
    <t>Dodford with Grafton</t>
  </si>
  <si>
    <t>Finstall</t>
  </si>
  <si>
    <t>Frankley</t>
  </si>
  <si>
    <t>Hagley</t>
  </si>
  <si>
    <t>Hunnington</t>
  </si>
  <si>
    <t>Lickey &amp; Blackwell</t>
  </si>
  <si>
    <t>Romsley</t>
  </si>
  <si>
    <t>Stoke</t>
  </si>
  <si>
    <t>Wythall</t>
  </si>
  <si>
    <t>Urban</t>
  </si>
  <si>
    <t>Catshill &amp; Marlbrook</t>
  </si>
  <si>
    <t>Tutnall &amp; Cobley</t>
  </si>
  <si>
    <t>Total Unparished</t>
  </si>
  <si>
    <t>Precept  
£</t>
  </si>
  <si>
    <t>Precept 
£</t>
  </si>
  <si>
    <t>Band A 
£</t>
  </si>
  <si>
    <t>Band B
£</t>
  </si>
  <si>
    <t>Band C 
£</t>
  </si>
  <si>
    <t>Band D 
£</t>
  </si>
  <si>
    <t>Band E
£</t>
  </si>
  <si>
    <t>Band F 
£</t>
  </si>
  <si>
    <t>Band G 
£</t>
  </si>
  <si>
    <t>Band H
£</t>
  </si>
  <si>
    <t>SCHEDULE 2</t>
  </si>
  <si>
    <t xml:space="preserve"> Council Tax per Valuation Band</t>
  </si>
  <si>
    <t>Total Bill Band A 
£</t>
  </si>
  <si>
    <t>Total Bill Band B
£</t>
  </si>
  <si>
    <t>Total Bill Band C 
£</t>
  </si>
  <si>
    <t>Total Bill Band D 
£</t>
  </si>
  <si>
    <t>Total Bill Band E
£</t>
  </si>
  <si>
    <t>Total Bill Band F 
£</t>
  </si>
  <si>
    <t>Total Bill Band G 
£</t>
  </si>
  <si>
    <t>Total Bill Band H
£</t>
  </si>
  <si>
    <t>Police &amp; Crime Commissioner for West Mercia</t>
  </si>
  <si>
    <t>COUNCIL TAX SCHEDULE FOR THE BROMSGROVE DISTRICT AREA INCLUDING BROMSGROVE D C, WORCESTERSHIRE C C, POLICE &amp; CRIME COMMISSIONER FOR WEST MERCIA, HEREFORD &amp; WORCESTER FIRE &amp; RESCUE AUTHORITY, PARISH PRECEPTS 2013/14</t>
  </si>
  <si>
    <t>Total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</si>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</sst>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5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right" vertical="top" wrapText="1"/>
    </xf>
    <xf numFmtId="0" fontId="2" fillId="0" borderId="3" xfId="0" applyFont="1" applyBorder="1"/>
    <xf numFmtId="164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 vertical="top" wrapText="1"/>
    </xf>
    <xf numFmtId="0" fontId="3" fillId="0" borderId="1" xfId="0" applyFont="1" applyFill="1" applyBorder="1"/>
    <xf numFmtId="4" fontId="3" fillId="0" borderId="6" xfId="0" applyNumberFormat="1" applyFont="1" applyBorder="1"/>
    <xf numFmtId="164" fontId="3" fillId="0" borderId="1" xfId="0" applyNumberFormat="1" applyFont="1" applyBorder="1"/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/>
    <xf numFmtId="0" fontId="3" fillId="0" borderId="4" xfId="0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/>
    <xf numFmtId="4" fontId="3" fillId="0" borderId="0" xfId="0" applyNumberFormat="1" applyFont="1"/>
    <xf numFmtId="165" fontId="3" fillId="0" borderId="0" xfId="0" applyNumberFormat="1" applyFont="1"/>
    <xf numFmtId="165" fontId="3" fillId="0" borderId="3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vertical="top" wrapText="1"/>
    </xf>
    <xf numFmtId="4" fontId="3" fillId="0" borderId="0" xfId="0" applyNumberFormat="1" applyFont="1" applyFill="1"/>
    <xf numFmtId="0" fontId="4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bie.crouch\AppData\Local\Microsoft\Windows\Temporary%20Internet%20Files\Content.Outlook\TFJJG68Z\Council%20Tax%20Resolutions%20inc%20Leaflet%20Tables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tal Bill - Values"/>
      <sheetName val="Precepts and CTax calcs"/>
      <sheetName val="Ctax Band D Increase"/>
      <sheetName val="Leaflet - Ctax bill"/>
      <sheetName val="for resolutions"/>
      <sheetName val="1718 Savings Table"/>
      <sheetName val="1718 Savings Adj"/>
      <sheetName val="Ctax Table "/>
      <sheetName val="Ctax Table leaflet"/>
      <sheetName val="Leaflet Pie chart"/>
      <sheetName val="Pie chart data"/>
      <sheetName val="For Word Document"/>
      <sheetName val="Word Doc - 2nd tab"/>
    </sheetNames>
    <sheetDataSet>
      <sheetData sheetId="0"/>
      <sheetData sheetId="1"/>
      <sheetData sheetId="2">
        <row r="18">
          <cell r="A18" t="str">
            <v>Alvechurch</v>
          </cell>
          <cell r="B18">
            <v>2314.6999999999998</v>
          </cell>
          <cell r="C18">
            <v>112453.98</v>
          </cell>
          <cell r="D18">
            <v>110249</v>
          </cell>
          <cell r="E18">
            <v>1.9999999999999962E-2</v>
          </cell>
          <cell r="F18">
            <v>26.99</v>
          </cell>
          <cell r="G18">
            <v>32.39</v>
          </cell>
          <cell r="H18">
            <v>37.78</v>
          </cell>
          <cell r="I18">
            <v>43.18</v>
          </cell>
          <cell r="J18">
            <v>48.58</v>
          </cell>
        </row>
        <row r="19">
          <cell r="A19" t="str">
            <v>Barnt Green</v>
          </cell>
          <cell r="B19">
            <v>997.7</v>
          </cell>
          <cell r="C19">
            <v>62440</v>
          </cell>
          <cell r="D19">
            <v>62490</v>
          </cell>
          <cell r="E19">
            <v>-8.0012802048327729E-4</v>
          </cell>
          <cell r="F19">
            <v>34.770000000000003</v>
          </cell>
          <cell r="G19">
            <v>41.72</v>
          </cell>
          <cell r="H19">
            <v>48.67</v>
          </cell>
          <cell r="I19">
            <v>55.63</v>
          </cell>
          <cell r="J19">
            <v>62.58</v>
          </cell>
        </row>
        <row r="20">
          <cell r="A20" t="str">
            <v>Belbroughton</v>
          </cell>
          <cell r="B20">
            <v>1198.7</v>
          </cell>
          <cell r="C20">
            <v>65000</v>
          </cell>
          <cell r="D20">
            <v>65000</v>
          </cell>
          <cell r="E20">
            <v>0</v>
          </cell>
          <cell r="F20">
            <v>30.13</v>
          </cell>
          <cell r="G20">
            <v>36.15</v>
          </cell>
          <cell r="H20">
            <v>42.18</v>
          </cell>
          <cell r="I20">
            <v>48.2</v>
          </cell>
          <cell r="J20">
            <v>54.23</v>
          </cell>
        </row>
        <row r="21">
          <cell r="A21" t="str">
            <v>Bentley Pauncefoot</v>
          </cell>
          <cell r="B21">
            <v>184.7</v>
          </cell>
          <cell r="C21">
            <v>5525.66</v>
          </cell>
          <cell r="D21">
            <v>5316</v>
          </cell>
          <cell r="E21">
            <v>3.9439428141459718E-2</v>
          </cell>
          <cell r="F21">
            <v>16.62</v>
          </cell>
          <cell r="G21">
            <v>19.95</v>
          </cell>
          <cell r="H21">
            <v>23.27</v>
          </cell>
          <cell r="I21">
            <v>26.6</v>
          </cell>
          <cell r="J21">
            <v>29.92</v>
          </cell>
        </row>
        <row r="22">
          <cell r="A22" t="str">
            <v>Beoley</v>
          </cell>
          <cell r="B22">
            <v>455.7</v>
          </cell>
          <cell r="C22">
            <v>11000</v>
          </cell>
          <cell r="D22">
            <v>11100</v>
          </cell>
          <cell r="E22">
            <v>-9.0090090090090089E-3</v>
          </cell>
          <cell r="F22">
            <v>13.41</v>
          </cell>
          <cell r="G22">
            <v>16.09</v>
          </cell>
          <cell r="H22">
            <v>18.78</v>
          </cell>
          <cell r="I22">
            <v>21.46</v>
          </cell>
          <cell r="J22">
            <v>24.14</v>
          </cell>
        </row>
        <row r="23">
          <cell r="A23" t="str">
            <v>Bournheath</v>
          </cell>
          <cell r="B23">
            <v>220.1</v>
          </cell>
          <cell r="C23">
            <v>10680</v>
          </cell>
          <cell r="D23">
            <v>10680</v>
          </cell>
          <cell r="E23">
            <v>0</v>
          </cell>
          <cell r="F23">
            <v>26.96</v>
          </cell>
          <cell r="G23">
            <v>32.35</v>
          </cell>
          <cell r="H23">
            <v>37.74</v>
          </cell>
          <cell r="I23">
            <v>43.13</v>
          </cell>
          <cell r="J23">
            <v>48.52</v>
          </cell>
        </row>
        <row r="24">
          <cell r="A24" t="str">
            <v>Catshill &amp; Marlbrook</v>
          </cell>
          <cell r="B24">
            <v>2363.9</v>
          </cell>
          <cell r="C24">
            <v>46266</v>
          </cell>
          <cell r="D24">
            <v>42346</v>
          </cell>
          <cell r="E24">
            <v>9.2570726869125777E-2</v>
          </cell>
          <cell r="F24">
            <v>10.87</v>
          </cell>
          <cell r="G24">
            <v>13.05</v>
          </cell>
          <cell r="H24">
            <v>15.22</v>
          </cell>
          <cell r="I24">
            <v>17.399999999999999</v>
          </cell>
          <cell r="J24">
            <v>19.57</v>
          </cell>
        </row>
        <row r="25">
          <cell r="A25" t="str">
            <v>Clent</v>
          </cell>
          <cell r="B25">
            <v>538</v>
          </cell>
          <cell r="C25">
            <v>48750</v>
          </cell>
          <cell r="D25">
            <v>47000</v>
          </cell>
          <cell r="E25">
            <v>3.7234042553191488E-2</v>
          </cell>
          <cell r="F25">
            <v>50.34</v>
          </cell>
          <cell r="G25">
            <v>60.41</v>
          </cell>
          <cell r="H25">
            <v>70.47</v>
          </cell>
          <cell r="I25">
            <v>80.540000000000006</v>
          </cell>
          <cell r="J25">
            <v>90.61</v>
          </cell>
        </row>
        <row r="26">
          <cell r="A26" t="str">
            <v>Cofton Hackett</v>
          </cell>
          <cell r="B26">
            <v>979.8</v>
          </cell>
          <cell r="C26">
            <v>35534</v>
          </cell>
          <cell r="D26">
            <v>32374</v>
          </cell>
          <cell r="E26">
            <v>9.7609192561932415E-2</v>
          </cell>
          <cell r="F26">
            <v>20.149999999999999</v>
          </cell>
          <cell r="G26">
            <v>24.18</v>
          </cell>
          <cell r="H26">
            <v>28.21</v>
          </cell>
          <cell r="I26">
            <v>32.24</v>
          </cell>
          <cell r="J26">
            <v>36.270000000000003</v>
          </cell>
        </row>
        <row r="27">
          <cell r="A27" t="str">
            <v>Dodford with Grafton</v>
          </cell>
          <cell r="B27">
            <v>401</v>
          </cell>
          <cell r="C27">
            <v>11478</v>
          </cell>
          <cell r="D27">
            <v>11478</v>
          </cell>
          <cell r="E27">
            <v>0</v>
          </cell>
          <cell r="F27">
            <v>15.9</v>
          </cell>
          <cell r="G27">
            <v>19.079999999999998</v>
          </cell>
          <cell r="H27">
            <v>22.26</v>
          </cell>
          <cell r="I27">
            <v>25.44</v>
          </cell>
          <cell r="J27">
            <v>28.62</v>
          </cell>
        </row>
        <row r="28">
          <cell r="A28" t="str">
            <v>Finstall</v>
          </cell>
          <cell r="B28">
            <v>306.8</v>
          </cell>
          <cell r="C28">
            <v>7975</v>
          </cell>
          <cell r="D28">
            <v>7875</v>
          </cell>
          <cell r="E28">
            <v>1.2698412698412698E-2</v>
          </cell>
          <cell r="F28">
            <v>14.44</v>
          </cell>
          <cell r="G28">
            <v>17.329999999999998</v>
          </cell>
          <cell r="H28">
            <v>20.21</v>
          </cell>
          <cell r="I28">
            <v>23.1</v>
          </cell>
          <cell r="J28">
            <v>25.99</v>
          </cell>
        </row>
        <row r="29">
          <cell r="A29" t="str">
            <v>Frankley</v>
          </cell>
          <cell r="B29">
            <v>50.6</v>
          </cell>
          <cell r="C29">
            <v>1997</v>
          </cell>
          <cell r="D29">
            <v>1952.88</v>
          </cell>
          <cell r="E29">
            <v>2.2592273974847348E-2</v>
          </cell>
          <cell r="F29">
            <v>21.93</v>
          </cell>
          <cell r="G29">
            <v>26.31</v>
          </cell>
          <cell r="H29">
            <v>30.7</v>
          </cell>
          <cell r="I29">
            <v>35.08</v>
          </cell>
          <cell r="J29">
            <v>39.47</v>
          </cell>
        </row>
        <row r="30">
          <cell r="A30" t="str">
            <v>Hagley</v>
          </cell>
          <cell r="B30">
            <v>3059</v>
          </cell>
          <cell r="C30">
            <v>165500</v>
          </cell>
          <cell r="D30">
            <v>155500</v>
          </cell>
          <cell r="E30">
            <v>6.4308681672025719E-2</v>
          </cell>
          <cell r="F30">
            <v>30.06</v>
          </cell>
          <cell r="G30">
            <v>36.07</v>
          </cell>
          <cell r="H30">
            <v>42.08</v>
          </cell>
          <cell r="I30">
            <v>48.09</v>
          </cell>
          <cell r="J30">
            <v>54.1</v>
          </cell>
        </row>
        <row r="31">
          <cell r="A31" t="str">
            <v>Hunnington</v>
          </cell>
          <cell r="B31">
            <v>232</v>
          </cell>
          <cell r="C31">
            <v>10500</v>
          </cell>
          <cell r="D31">
            <v>9500</v>
          </cell>
          <cell r="E31">
            <v>0.10526315789473684</v>
          </cell>
          <cell r="F31">
            <v>25.14</v>
          </cell>
          <cell r="G31">
            <v>30.17</v>
          </cell>
          <cell r="H31">
            <v>35.200000000000003</v>
          </cell>
          <cell r="I31">
            <v>40.229999999999997</v>
          </cell>
          <cell r="J31">
            <v>45.26</v>
          </cell>
        </row>
        <row r="32">
          <cell r="A32" t="str">
            <v>Lickey &amp; Blackwell</v>
          </cell>
          <cell r="B32">
            <v>2100.8000000000002</v>
          </cell>
          <cell r="C32">
            <v>45000</v>
          </cell>
          <cell r="D32">
            <v>44000</v>
          </cell>
          <cell r="E32">
            <v>2.2727272727272728E-2</v>
          </cell>
          <cell r="F32">
            <v>11.9</v>
          </cell>
          <cell r="G32">
            <v>14.28</v>
          </cell>
          <cell r="H32">
            <v>16.66</v>
          </cell>
          <cell r="I32">
            <v>19.04</v>
          </cell>
          <cell r="J32">
            <v>21.42</v>
          </cell>
        </row>
        <row r="33">
          <cell r="A33" t="str">
            <v>Romsley</v>
          </cell>
          <cell r="B33">
            <v>668.3</v>
          </cell>
          <cell r="C33">
            <v>50560</v>
          </cell>
          <cell r="D33">
            <v>49610</v>
          </cell>
          <cell r="E33">
            <v>1.9149365047369481E-2</v>
          </cell>
          <cell r="F33">
            <v>42.03</v>
          </cell>
          <cell r="G33">
            <v>50.43</v>
          </cell>
          <cell r="H33">
            <v>58.84</v>
          </cell>
          <cell r="I33">
            <v>67.239999999999995</v>
          </cell>
          <cell r="J33">
            <v>75.650000000000006</v>
          </cell>
        </row>
        <row r="34">
          <cell r="A34" t="str">
            <v>Stoke</v>
          </cell>
          <cell r="B34">
            <v>1701.7</v>
          </cell>
          <cell r="C34">
            <v>53097</v>
          </cell>
          <cell r="D34">
            <v>53097</v>
          </cell>
          <cell r="E34">
            <v>0</v>
          </cell>
          <cell r="F34">
            <v>17.329999999999998</v>
          </cell>
          <cell r="G34">
            <v>20.8</v>
          </cell>
          <cell r="H34">
            <v>24.27</v>
          </cell>
          <cell r="I34">
            <v>27.73</v>
          </cell>
          <cell r="J34">
            <v>31.2</v>
          </cell>
        </row>
        <row r="35">
          <cell r="A35" t="str">
            <v>Tutnall &amp; Cobley</v>
          </cell>
          <cell r="B35">
            <v>358.7</v>
          </cell>
          <cell r="C35">
            <v>7280</v>
          </cell>
          <cell r="D35">
            <v>7280</v>
          </cell>
          <cell r="E35">
            <v>0</v>
          </cell>
          <cell r="F35">
            <v>11.28</v>
          </cell>
          <cell r="G35">
            <v>13.53</v>
          </cell>
          <cell r="H35">
            <v>15.79</v>
          </cell>
          <cell r="I35">
            <v>18.04</v>
          </cell>
          <cell r="J35">
            <v>20.3</v>
          </cell>
        </row>
        <row r="36">
          <cell r="A36" t="str">
            <v>Wythall</v>
          </cell>
          <cell r="B36">
            <v>4746.6000000000004</v>
          </cell>
          <cell r="C36">
            <v>130532</v>
          </cell>
          <cell r="D36">
            <v>123790</v>
          </cell>
          <cell r="E36">
            <v>5.4463203812908957E-2</v>
          </cell>
          <cell r="F36">
            <v>15.28</v>
          </cell>
          <cell r="G36">
            <v>18.329999999999998</v>
          </cell>
          <cell r="H36">
            <v>21.39</v>
          </cell>
          <cell r="I36">
            <v>24.44</v>
          </cell>
          <cell r="J36">
            <v>27.5</v>
          </cell>
        </row>
        <row r="40">
          <cell r="B40">
            <v>13652.3</v>
          </cell>
        </row>
      </sheetData>
      <sheetData sheetId="3"/>
      <sheetData sheetId="4"/>
      <sheetData sheetId="5">
        <row r="128">
          <cell r="B128" t="str">
            <v>A</v>
          </cell>
          <cell r="C128" t="str">
            <v>B</v>
          </cell>
          <cell r="D128" t="str">
            <v>C</v>
          </cell>
          <cell r="E128" t="str">
            <v>D</v>
          </cell>
          <cell r="F128" t="str">
            <v>E</v>
          </cell>
          <cell r="G128" t="str">
            <v>F</v>
          </cell>
          <cell r="H128" t="str">
            <v>G</v>
          </cell>
          <cell r="I128" t="str">
            <v>H</v>
          </cell>
        </row>
        <row r="129">
          <cell r="B129" t="str">
            <v>£</v>
          </cell>
          <cell r="C129" t="str">
            <v>£</v>
          </cell>
          <cell r="D129" t="str">
            <v>£</v>
          </cell>
          <cell r="E129" t="str">
            <v>£</v>
          </cell>
          <cell r="F129" t="str">
            <v>£</v>
          </cell>
          <cell r="G129" t="str">
            <v>£</v>
          </cell>
          <cell r="H129" t="str">
            <v>£</v>
          </cell>
          <cell r="I129" t="str">
            <v>£</v>
          </cell>
        </row>
        <row r="131">
          <cell r="A131" t="str">
            <v>Alvechurch</v>
          </cell>
          <cell r="B131">
            <v>1170.97</v>
          </cell>
          <cell r="C131">
            <v>1366.13</v>
          </cell>
          <cell r="D131">
            <v>1561.2900000000002</v>
          </cell>
          <cell r="E131">
            <v>1756.46</v>
          </cell>
          <cell r="F131">
            <v>2146.79</v>
          </cell>
          <cell r="G131">
            <v>2537.12</v>
          </cell>
          <cell r="H131">
            <v>2927.43</v>
          </cell>
          <cell r="I131">
            <v>3512.92</v>
          </cell>
        </row>
        <row r="132">
          <cell r="A132" t="str">
            <v>Barnt Green</v>
          </cell>
          <cell r="B132">
            <v>1180.3</v>
          </cell>
          <cell r="C132">
            <v>1377.0200000000002</v>
          </cell>
          <cell r="D132">
            <v>1573.7400000000002</v>
          </cell>
          <cell r="E132">
            <v>1770.46</v>
          </cell>
          <cell r="F132">
            <v>2163.8999999999996</v>
          </cell>
          <cell r="G132">
            <v>2557.3399999999997</v>
          </cell>
          <cell r="H132">
            <v>2950.76</v>
          </cell>
          <cell r="I132">
            <v>3540.92</v>
          </cell>
        </row>
        <row r="133">
          <cell r="A133" t="str">
            <v>Belbroughton</v>
          </cell>
          <cell r="B133">
            <v>1174.73</v>
          </cell>
          <cell r="C133">
            <v>1370.5300000000002</v>
          </cell>
          <cell r="D133">
            <v>1566.3100000000002</v>
          </cell>
          <cell r="E133">
            <v>1762.1100000000001</v>
          </cell>
          <cell r="F133">
            <v>2153.69</v>
          </cell>
          <cell r="G133">
            <v>2545.2799999999997</v>
          </cell>
          <cell r="H133">
            <v>2936.84</v>
          </cell>
          <cell r="I133">
            <v>3524.2200000000003</v>
          </cell>
        </row>
        <row r="134">
          <cell r="A134" t="str">
            <v>Bentley Pauncefoot</v>
          </cell>
          <cell r="B134">
            <v>1158.53</v>
          </cell>
          <cell r="C134">
            <v>1351.6200000000001</v>
          </cell>
          <cell r="D134">
            <v>1544.71</v>
          </cell>
          <cell r="E134">
            <v>1737.8000000000002</v>
          </cell>
          <cell r="F134">
            <v>2123.98</v>
          </cell>
          <cell r="G134">
            <v>2510.1699999999996</v>
          </cell>
          <cell r="H134">
            <v>2896.33</v>
          </cell>
          <cell r="I134">
            <v>3475.6000000000004</v>
          </cell>
        </row>
        <row r="135">
          <cell r="A135" t="str">
            <v>Beoley</v>
          </cell>
          <cell r="B135">
            <v>1154.6699999999998</v>
          </cell>
          <cell r="C135">
            <v>1347.13</v>
          </cell>
          <cell r="D135">
            <v>1539.5700000000002</v>
          </cell>
          <cell r="E135">
            <v>1732.0200000000002</v>
          </cell>
          <cell r="F135">
            <v>2116.91</v>
          </cell>
          <cell r="G135">
            <v>2501.8199999999997</v>
          </cell>
          <cell r="H135">
            <v>2886.69</v>
          </cell>
          <cell r="I135">
            <v>3464.0400000000004</v>
          </cell>
        </row>
        <row r="136">
          <cell r="A136" t="str">
            <v>Bournheath</v>
          </cell>
          <cell r="B136">
            <v>1170.9299999999998</v>
          </cell>
          <cell r="C136">
            <v>1366.0900000000001</v>
          </cell>
          <cell r="D136">
            <v>1561.2400000000002</v>
          </cell>
          <cell r="E136">
            <v>1756.4</v>
          </cell>
          <cell r="F136">
            <v>2146.71</v>
          </cell>
          <cell r="G136">
            <v>2537.0299999999997</v>
          </cell>
          <cell r="H136">
            <v>2927.33</v>
          </cell>
          <cell r="I136">
            <v>3512.8</v>
          </cell>
        </row>
        <row r="137">
          <cell r="A137" t="str">
            <v>Catshill &amp; Marlbrook</v>
          </cell>
          <cell r="B137">
            <v>1151.6299999999999</v>
          </cell>
          <cell r="C137">
            <v>1343.5700000000002</v>
          </cell>
          <cell r="D137">
            <v>1535.5100000000002</v>
          </cell>
          <cell r="E137">
            <v>1727.45</v>
          </cell>
          <cell r="F137">
            <v>2111.33</v>
          </cell>
          <cell r="G137">
            <v>2495.2199999999998</v>
          </cell>
          <cell r="H137">
            <v>2879.08</v>
          </cell>
          <cell r="I137">
            <v>3454.9</v>
          </cell>
        </row>
        <row r="138">
          <cell r="A138" t="str">
            <v>Clent</v>
          </cell>
          <cell r="B138">
            <v>1198.99</v>
          </cell>
          <cell r="C138">
            <v>1398.8200000000002</v>
          </cell>
          <cell r="D138">
            <v>1598.65</v>
          </cell>
          <cell r="E138">
            <v>1798.49</v>
          </cell>
          <cell r="F138">
            <v>2198.16</v>
          </cell>
          <cell r="G138">
            <v>2597.83</v>
          </cell>
          <cell r="H138">
            <v>2997.48</v>
          </cell>
          <cell r="I138">
            <v>3596.98</v>
          </cell>
        </row>
        <row r="139">
          <cell r="A139" t="str">
            <v>Cofton Hackett</v>
          </cell>
          <cell r="B139">
            <v>1162.76</v>
          </cell>
          <cell r="C139">
            <v>1356.5600000000002</v>
          </cell>
          <cell r="D139">
            <v>1550.3500000000001</v>
          </cell>
          <cell r="E139">
            <v>1744.15</v>
          </cell>
          <cell r="F139">
            <v>2131.7399999999998</v>
          </cell>
          <cell r="G139">
            <v>2519.3399999999997</v>
          </cell>
          <cell r="H139">
            <v>2906.91</v>
          </cell>
          <cell r="I139">
            <v>3488.3</v>
          </cell>
        </row>
        <row r="140">
          <cell r="A140" t="str">
            <v>Dodford with Grafton</v>
          </cell>
          <cell r="B140">
            <v>1157.6599999999999</v>
          </cell>
          <cell r="C140">
            <v>1350.6100000000001</v>
          </cell>
          <cell r="D140">
            <v>1543.5500000000002</v>
          </cell>
          <cell r="E140">
            <v>1736.5</v>
          </cell>
          <cell r="F140">
            <v>2122.39</v>
          </cell>
          <cell r="G140">
            <v>2508.29</v>
          </cell>
          <cell r="H140">
            <v>2894.16</v>
          </cell>
          <cell r="I140">
            <v>3473</v>
          </cell>
        </row>
        <row r="141">
          <cell r="A141" t="str">
            <v>Finstall</v>
          </cell>
          <cell r="B141">
            <v>1155.9099999999999</v>
          </cell>
          <cell r="C141">
            <v>1348.5600000000002</v>
          </cell>
          <cell r="D141">
            <v>1541.21</v>
          </cell>
          <cell r="E141">
            <v>1733.8700000000001</v>
          </cell>
          <cell r="F141">
            <v>2119.1799999999998</v>
          </cell>
          <cell r="G141">
            <v>2504.4899999999998</v>
          </cell>
          <cell r="H141">
            <v>2889.78</v>
          </cell>
          <cell r="I141">
            <v>3467.7400000000002</v>
          </cell>
        </row>
        <row r="142">
          <cell r="A142" t="str">
            <v>Frankley</v>
          </cell>
          <cell r="B142">
            <v>1164.8899999999999</v>
          </cell>
          <cell r="C142">
            <v>1359.0500000000002</v>
          </cell>
          <cell r="D142">
            <v>1553.19</v>
          </cell>
          <cell r="E142">
            <v>1747.3500000000001</v>
          </cell>
          <cell r="F142">
            <v>2135.6499999999996</v>
          </cell>
          <cell r="G142">
            <v>2523.96</v>
          </cell>
          <cell r="H142">
            <v>2912.2400000000002</v>
          </cell>
          <cell r="I142">
            <v>3494.7000000000003</v>
          </cell>
        </row>
        <row r="143">
          <cell r="A143" t="str">
            <v>Hagley</v>
          </cell>
          <cell r="B143">
            <v>1174.6499999999999</v>
          </cell>
          <cell r="C143">
            <v>1370.43</v>
          </cell>
          <cell r="D143">
            <v>1566.2</v>
          </cell>
          <cell r="E143">
            <v>1761.98</v>
          </cell>
          <cell r="F143">
            <v>2153.5299999999997</v>
          </cell>
          <cell r="G143">
            <v>2545.0899999999997</v>
          </cell>
          <cell r="H143">
            <v>2936.63</v>
          </cell>
          <cell r="I143">
            <v>3523.96</v>
          </cell>
        </row>
        <row r="144">
          <cell r="A144" t="str">
            <v>Hunnington</v>
          </cell>
          <cell r="B144">
            <v>1168.75</v>
          </cell>
          <cell r="C144">
            <v>1363.5500000000002</v>
          </cell>
          <cell r="D144">
            <v>1558.3400000000001</v>
          </cell>
          <cell r="E144">
            <v>1753.14</v>
          </cell>
          <cell r="F144">
            <v>2142.73</v>
          </cell>
          <cell r="G144">
            <v>2532.33</v>
          </cell>
          <cell r="H144">
            <v>2921.89</v>
          </cell>
          <cell r="I144">
            <v>3506.28</v>
          </cell>
        </row>
        <row r="145">
          <cell r="A145" t="str">
            <v>Lickey &amp; Blackwell</v>
          </cell>
          <cell r="B145">
            <v>1152.8599999999999</v>
          </cell>
          <cell r="C145">
            <v>1345.0100000000002</v>
          </cell>
          <cell r="D145">
            <v>1537.15</v>
          </cell>
          <cell r="E145">
            <v>1729.3000000000002</v>
          </cell>
          <cell r="F145">
            <v>2113.5899999999997</v>
          </cell>
          <cell r="G145">
            <v>2497.89</v>
          </cell>
          <cell r="H145">
            <v>2882.16</v>
          </cell>
          <cell r="I145">
            <v>3458.6000000000004</v>
          </cell>
        </row>
        <row r="146">
          <cell r="A146" t="str">
            <v>Romsley</v>
          </cell>
          <cell r="B146">
            <v>1189.01</v>
          </cell>
          <cell r="C146">
            <v>1387.19</v>
          </cell>
          <cell r="D146">
            <v>1585.3500000000001</v>
          </cell>
          <cell r="E146">
            <v>1783.5300000000002</v>
          </cell>
          <cell r="F146">
            <v>2179.87</v>
          </cell>
          <cell r="G146">
            <v>2576.2199999999998</v>
          </cell>
          <cell r="H146">
            <v>2972.54</v>
          </cell>
          <cell r="I146">
            <v>3567.0600000000004</v>
          </cell>
        </row>
        <row r="147">
          <cell r="A147" t="str">
            <v>Stoke</v>
          </cell>
          <cell r="B147">
            <v>1159.3799999999999</v>
          </cell>
          <cell r="C147">
            <v>1352.6200000000001</v>
          </cell>
          <cell r="D147">
            <v>1545.8400000000001</v>
          </cell>
          <cell r="E147">
            <v>1739.0800000000002</v>
          </cell>
          <cell r="F147">
            <v>2125.54</v>
          </cell>
          <cell r="G147">
            <v>2512.02</v>
          </cell>
          <cell r="H147">
            <v>2898.46</v>
          </cell>
          <cell r="I147">
            <v>3478.1600000000003</v>
          </cell>
        </row>
        <row r="148">
          <cell r="A148" t="str">
            <v>Tutnall &amp; Cobley</v>
          </cell>
          <cell r="B148">
            <v>1152.1099999999999</v>
          </cell>
          <cell r="C148">
            <v>1344.14</v>
          </cell>
          <cell r="D148">
            <v>1536.15</v>
          </cell>
          <cell r="E148">
            <v>1728.18</v>
          </cell>
          <cell r="F148">
            <v>2112.2199999999998</v>
          </cell>
          <cell r="G148">
            <v>2496.27</v>
          </cell>
          <cell r="H148">
            <v>2880.29</v>
          </cell>
          <cell r="I148">
            <v>3456.36</v>
          </cell>
        </row>
        <row r="149">
          <cell r="A149" t="str">
            <v>Wythall</v>
          </cell>
          <cell r="B149">
            <v>1156.9099999999999</v>
          </cell>
          <cell r="C149">
            <v>1349.7400000000002</v>
          </cell>
          <cell r="D149">
            <v>1542.5500000000002</v>
          </cell>
          <cell r="E149">
            <v>1735.38</v>
          </cell>
          <cell r="F149">
            <v>2121.02</v>
          </cell>
          <cell r="G149">
            <v>2506.6699999999996</v>
          </cell>
          <cell r="H149">
            <v>2892.29</v>
          </cell>
          <cell r="I149">
            <v>3470.76</v>
          </cell>
        </row>
        <row r="150">
          <cell r="A150" t="str">
            <v>All other parts of the Council's area</v>
          </cell>
          <cell r="B150">
            <v>1138.58</v>
          </cell>
          <cell r="C150">
            <v>1328.3500000000001</v>
          </cell>
          <cell r="D150">
            <v>1518.1100000000001</v>
          </cell>
          <cell r="E150">
            <v>1707.88</v>
          </cell>
          <cell r="F150">
            <v>2087.41</v>
          </cell>
          <cell r="G150">
            <v>2466.9499999999998</v>
          </cell>
          <cell r="H150">
            <v>2846.46</v>
          </cell>
          <cell r="I150">
            <v>3415.76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="85" zoomScaleNormal="100" zoomScaleSheetLayoutView="85" workbookViewId="0">
      <selection activeCell="L13" sqref="L13"/>
    </sheetView>
  </sheetViews>
  <sheetFormatPr defaultRowHeight="15" x14ac:dyDescent="0.2"/>
  <cols>
    <col min="1" max="1" width="28.5546875" style="2" customWidth="1"/>
    <col min="2" max="2" width="12" style="2" customWidth="1"/>
    <col min="3" max="3" width="14.33203125" style="2" customWidth="1"/>
    <col min="4" max="8" width="8.88671875" style="2"/>
    <col min="9" max="9" width="11.5546875" style="2" customWidth="1"/>
    <col min="10" max="10" width="10.88671875" style="2" customWidth="1"/>
    <col min="11" max="11" width="10.77734375" style="2" customWidth="1"/>
    <col min="12" max="16384" width="8.88671875" style="2"/>
  </cols>
  <sheetData>
    <row r="1" spans="1:13" x14ac:dyDescent="0.2">
      <c r="A1" s="50" t="s">
        <v>55</v>
      </c>
      <c r="B1" s="51"/>
      <c r="C1" s="51"/>
      <c r="D1" s="51"/>
      <c r="E1" s="51"/>
      <c r="F1" s="51"/>
    </row>
    <row r="2" spans="1:13" ht="15.75" x14ac:dyDescent="0.25">
      <c r="A2" s="51"/>
      <c r="B2" s="51"/>
      <c r="C2" s="51"/>
      <c r="D2" s="51"/>
      <c r="E2" s="51"/>
      <c r="F2" s="51"/>
      <c r="K2" s="1" t="s">
        <v>44</v>
      </c>
    </row>
    <row r="3" spans="1:13" x14ac:dyDescent="0.2">
      <c r="A3" s="51"/>
      <c r="B3" s="51"/>
      <c r="C3" s="51"/>
      <c r="D3" s="51"/>
      <c r="E3" s="51"/>
      <c r="F3" s="51"/>
    </row>
    <row r="5" spans="1:13" ht="15.75" x14ac:dyDescent="0.25">
      <c r="B5" s="3"/>
      <c r="C5" s="3"/>
      <c r="D5" s="47" t="s">
        <v>45</v>
      </c>
      <c r="E5" s="48"/>
      <c r="F5" s="48"/>
      <c r="G5" s="48"/>
      <c r="H5" s="48"/>
      <c r="I5" s="48"/>
      <c r="J5" s="48"/>
      <c r="K5" s="49"/>
    </row>
    <row r="6" spans="1:13" ht="30.75" x14ac:dyDescent="0.25">
      <c r="A6" s="46" t="s">
        <v>57</v>
      </c>
      <c r="B6" s="14" t="s">
        <v>0</v>
      </c>
      <c r="C6" s="15" t="s">
        <v>34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4" t="s">
        <v>42</v>
      </c>
      <c r="K6" s="4" t="s">
        <v>43</v>
      </c>
    </row>
    <row r="7" spans="1:13" x14ac:dyDescent="0.2">
      <c r="A7" s="16" t="s">
        <v>1</v>
      </c>
      <c r="B7" s="17">
        <v>36531.1</v>
      </c>
      <c r="C7" s="18">
        <v>44289575</v>
      </c>
      <c r="D7" s="5">
        <v>808.25</v>
      </c>
      <c r="E7" s="6">
        <v>942.96</v>
      </c>
      <c r="F7" s="6">
        <v>1077.67</v>
      </c>
      <c r="G7" s="6">
        <v>1212.3800000000001</v>
      </c>
      <c r="H7" s="6">
        <v>1481.8</v>
      </c>
      <c r="I7" s="40">
        <v>1751.22</v>
      </c>
      <c r="J7" s="6">
        <v>2020.63</v>
      </c>
      <c r="K7" s="5">
        <v>2424.7600000000002</v>
      </c>
      <c r="M7" s="39"/>
    </row>
    <row r="8" spans="1:13" ht="30" x14ac:dyDescent="0.2">
      <c r="A8" s="16" t="s">
        <v>54</v>
      </c>
      <c r="B8" s="35">
        <v>36531.1</v>
      </c>
      <c r="C8" s="35">
        <v>7199192.6399999997</v>
      </c>
      <c r="D8" s="6">
        <v>131.38</v>
      </c>
      <c r="E8" s="6">
        <v>153.28</v>
      </c>
      <c r="F8" s="6">
        <v>175.17</v>
      </c>
      <c r="G8" s="6">
        <v>197.07</v>
      </c>
      <c r="H8" s="6">
        <v>240.86</v>
      </c>
      <c r="I8" s="40">
        <v>284.66000000000003</v>
      </c>
      <c r="J8" s="6">
        <v>328.45</v>
      </c>
      <c r="K8" s="6">
        <v>394.14</v>
      </c>
      <c r="M8" s="39"/>
    </row>
    <row r="9" spans="1:13" ht="30" x14ac:dyDescent="0.2">
      <c r="A9" s="16" t="s">
        <v>2</v>
      </c>
      <c r="B9" s="17">
        <v>36531.1</v>
      </c>
      <c r="C9" s="17">
        <v>2991897.11</v>
      </c>
      <c r="D9" s="6">
        <v>54.6</v>
      </c>
      <c r="E9" s="6">
        <v>63.7</v>
      </c>
      <c r="F9" s="6">
        <v>72.8</v>
      </c>
      <c r="G9" s="6">
        <v>81.900000000000006</v>
      </c>
      <c r="H9" s="6">
        <v>100.1</v>
      </c>
      <c r="I9" s="40">
        <v>118.3</v>
      </c>
      <c r="J9" s="6">
        <v>136.5</v>
      </c>
      <c r="K9" s="6">
        <v>163.80000000000001</v>
      </c>
      <c r="M9" s="39"/>
    </row>
    <row r="10" spans="1:13" x14ac:dyDescent="0.2">
      <c r="A10" s="16" t="s">
        <v>3</v>
      </c>
      <c r="B10" s="35">
        <v>36531.1</v>
      </c>
      <c r="C10" s="19">
        <v>7910079.0800000001</v>
      </c>
      <c r="D10" s="6">
        <v>144.35</v>
      </c>
      <c r="E10" s="6">
        <v>168.41</v>
      </c>
      <c r="F10" s="6">
        <v>192.47</v>
      </c>
      <c r="G10" s="6">
        <v>216.53</v>
      </c>
      <c r="H10" s="6">
        <v>264.64999999999998</v>
      </c>
      <c r="I10" s="40">
        <v>312.77</v>
      </c>
      <c r="J10" s="6">
        <v>360.88</v>
      </c>
      <c r="K10" s="6">
        <v>433.06</v>
      </c>
      <c r="M10" s="39"/>
    </row>
    <row r="11" spans="1:13" x14ac:dyDescent="0.2">
      <c r="A11" s="32" t="s">
        <v>33</v>
      </c>
      <c r="B11" s="33"/>
      <c r="C11" s="34"/>
      <c r="D11" s="10">
        <f>SUM(D7:D10)</f>
        <v>1138.58</v>
      </c>
      <c r="E11" s="10">
        <f>SUM(E7:E10)</f>
        <v>1328.3500000000001</v>
      </c>
      <c r="F11" s="10">
        <f t="shared" ref="F11:J11" si="0">SUM(F7:F10)</f>
        <v>1518.1100000000001</v>
      </c>
      <c r="G11" s="10">
        <f>SUM(G7:G10)</f>
        <v>1707.88</v>
      </c>
      <c r="H11" s="10">
        <f t="shared" si="0"/>
        <v>2087.41</v>
      </c>
      <c r="I11" s="41">
        <f>SUM(I7:I10)</f>
        <v>2466.9500000000003</v>
      </c>
      <c r="J11" s="10">
        <f t="shared" si="0"/>
        <v>2846.46</v>
      </c>
      <c r="K11" s="10">
        <f>SUM(K7:K10)</f>
        <v>3415.76</v>
      </c>
    </row>
    <row r="12" spans="1:13" x14ac:dyDescent="0.2">
      <c r="A12" s="20"/>
      <c r="B12" s="21"/>
      <c r="C12" s="21"/>
      <c r="D12" s="7"/>
      <c r="E12" s="7"/>
      <c r="F12" s="7"/>
      <c r="G12" s="7"/>
      <c r="H12" s="7"/>
      <c r="I12" s="42"/>
      <c r="J12" s="7"/>
      <c r="K12" s="7"/>
    </row>
    <row r="13" spans="1:13" ht="45" x14ac:dyDescent="0.2">
      <c r="A13" s="13"/>
      <c r="B13" s="8"/>
      <c r="C13" s="29" t="s">
        <v>35</v>
      </c>
      <c r="D13" s="9" t="s">
        <v>46</v>
      </c>
      <c r="E13" s="9" t="s">
        <v>47</v>
      </c>
      <c r="F13" s="9" t="s">
        <v>48</v>
      </c>
      <c r="G13" s="9" t="s">
        <v>49</v>
      </c>
      <c r="H13" s="9" t="s">
        <v>50</v>
      </c>
      <c r="I13" s="43" t="s">
        <v>51</v>
      </c>
      <c r="J13" s="9" t="s">
        <v>52</v>
      </c>
      <c r="K13" s="9" t="s">
        <v>53</v>
      </c>
    </row>
    <row r="14" spans="1:13" ht="15.75" x14ac:dyDescent="0.25">
      <c r="A14" s="30"/>
      <c r="B14" s="31"/>
      <c r="C14" s="31"/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42" t="s">
        <v>9</v>
      </c>
      <c r="J14" s="7" t="s">
        <v>10</v>
      </c>
      <c r="K14" s="7" t="s">
        <v>11</v>
      </c>
    </row>
    <row r="15" spans="1:13" ht="15.75" x14ac:dyDescent="0.25">
      <c r="A15" s="22" t="s">
        <v>12</v>
      </c>
      <c r="B15" s="21"/>
      <c r="C15" s="21"/>
      <c r="D15" s="8"/>
      <c r="E15" s="8"/>
      <c r="F15" s="8"/>
      <c r="G15" s="9"/>
      <c r="H15" s="8"/>
      <c r="I15" s="44"/>
      <c r="J15" s="8"/>
      <c r="K15" s="8"/>
    </row>
    <row r="16" spans="1:13" x14ac:dyDescent="0.2">
      <c r="A16" s="36" t="s">
        <v>13</v>
      </c>
      <c r="B16" s="17">
        <f>VLOOKUP(A16,'[1]Precepts and CTax calcs'!$A$18:$J$36,2,FALSE)</f>
        <v>2314.6999999999998</v>
      </c>
      <c r="C16" s="23">
        <f>VLOOKUP(A16,'[1]Precepts and CTax calcs'!$A$18:$C$36,3,FALSE)</f>
        <v>112453.98</v>
      </c>
      <c r="D16" s="11">
        <f>VLOOKUP($A16,'[1]for resolutions'!$A$128:$I$150,2,FALSE)</f>
        <v>1170.97</v>
      </c>
      <c r="E16" s="11">
        <f>VLOOKUP($A16,'[1]for resolutions'!$A$128:$I$150,3,FALSE)</f>
        <v>1366.13</v>
      </c>
      <c r="F16" s="11">
        <f>VLOOKUP($A16,'[1]for resolutions'!$A$128:$I$150,4,FALSE)</f>
        <v>1561.2900000000002</v>
      </c>
      <c r="G16" s="11">
        <f>VLOOKUP($A16,'[1]for resolutions'!$A$128:$I$150,5,FALSE)</f>
        <v>1756.46</v>
      </c>
      <c r="H16" s="11">
        <f>VLOOKUP($A16,'[1]for resolutions'!$A$128:$I$150,6,FALSE)</f>
        <v>2146.79</v>
      </c>
      <c r="I16" s="11">
        <f>VLOOKUP($A16,'[1]for resolutions'!$A$128:$I$150,7,FALSE)</f>
        <v>2537.12</v>
      </c>
      <c r="J16" s="11">
        <f>VLOOKUP($A16,'[1]for resolutions'!$A$128:$I$150,8,FALSE)</f>
        <v>2927.43</v>
      </c>
      <c r="K16" s="11">
        <f>VLOOKUP($A16,'[1]for resolutions'!$A$128:$I$150,9,FALSE)</f>
        <v>3512.92</v>
      </c>
      <c r="M16" s="38"/>
    </row>
    <row r="17" spans="1:13" x14ac:dyDescent="0.2">
      <c r="A17" s="36" t="s">
        <v>14</v>
      </c>
      <c r="B17" s="17">
        <f>VLOOKUP(A17,'[1]Precepts and CTax calcs'!$A$18:$J$36,2,FALSE)</f>
        <v>997.7</v>
      </c>
      <c r="C17" s="23">
        <f>VLOOKUP(A17,'[1]Precepts and CTax calcs'!$A$18:$C$36,3,FALSE)</f>
        <v>62440</v>
      </c>
      <c r="D17" s="11">
        <f>VLOOKUP($A17,'[1]for resolutions'!$A$128:$I$150,2,FALSE)</f>
        <v>1180.3</v>
      </c>
      <c r="E17" s="11">
        <f>VLOOKUP($A17,'[1]for resolutions'!$A$128:$I$150,3,FALSE)</f>
        <v>1377.0200000000002</v>
      </c>
      <c r="F17" s="11">
        <f>VLOOKUP($A17,'[1]for resolutions'!$A$128:$I$150,4,FALSE)</f>
        <v>1573.7400000000002</v>
      </c>
      <c r="G17" s="11">
        <f>VLOOKUP($A17,'[1]for resolutions'!$A$128:$I$150,5,FALSE)</f>
        <v>1770.46</v>
      </c>
      <c r="H17" s="11">
        <f>VLOOKUP($A17,'[1]for resolutions'!$A$128:$I$150,6,FALSE)</f>
        <v>2163.8999999999996</v>
      </c>
      <c r="I17" s="11">
        <f>VLOOKUP($A17,'[1]for resolutions'!$A$128:$I$150,7,FALSE)</f>
        <v>2557.3399999999997</v>
      </c>
      <c r="J17" s="11">
        <f>VLOOKUP($A17,'[1]for resolutions'!$A$128:$I$150,8,FALSE)</f>
        <v>2950.76</v>
      </c>
      <c r="K17" s="11">
        <f>VLOOKUP($A17,'[1]for resolutions'!$A$128:$I$150,9,FALSE)</f>
        <v>3540.92</v>
      </c>
      <c r="M17" s="38"/>
    </row>
    <row r="18" spans="1:13" x14ac:dyDescent="0.2">
      <c r="A18" s="36" t="s">
        <v>15</v>
      </c>
      <c r="B18" s="17">
        <f>VLOOKUP(A18,'[1]Precepts and CTax calcs'!$A$18:$J$36,2,FALSE)</f>
        <v>1198.7</v>
      </c>
      <c r="C18" s="23">
        <f>VLOOKUP(A18,'[1]Precepts and CTax calcs'!$A$18:$C$36,3,FALSE)</f>
        <v>65000</v>
      </c>
      <c r="D18" s="11">
        <f>VLOOKUP($A18,'[1]for resolutions'!$A$128:$I$150,2,FALSE)</f>
        <v>1174.73</v>
      </c>
      <c r="E18" s="11">
        <f>VLOOKUP($A18,'[1]for resolutions'!$A$128:$I$150,3,FALSE)</f>
        <v>1370.5300000000002</v>
      </c>
      <c r="F18" s="11">
        <f>VLOOKUP($A18,'[1]for resolutions'!$A$128:$I$150,4,FALSE)</f>
        <v>1566.3100000000002</v>
      </c>
      <c r="G18" s="11">
        <f>VLOOKUP($A18,'[1]for resolutions'!$A$128:$I$150,5,FALSE)</f>
        <v>1762.1100000000001</v>
      </c>
      <c r="H18" s="11">
        <f>VLOOKUP($A18,'[1]for resolutions'!$A$128:$I$150,6,FALSE)</f>
        <v>2153.69</v>
      </c>
      <c r="I18" s="11">
        <f>VLOOKUP($A18,'[1]for resolutions'!$A$128:$I$150,7,FALSE)</f>
        <v>2545.2799999999997</v>
      </c>
      <c r="J18" s="11">
        <f>VLOOKUP($A18,'[1]for resolutions'!$A$128:$I$150,8,FALSE)</f>
        <v>2936.84</v>
      </c>
      <c r="K18" s="11">
        <f>VLOOKUP($A18,'[1]for resolutions'!$A$128:$I$150,9,FALSE)</f>
        <v>3524.2200000000003</v>
      </c>
      <c r="M18" s="38"/>
    </row>
    <row r="19" spans="1:13" x14ac:dyDescent="0.2">
      <c r="A19" s="36" t="s">
        <v>16</v>
      </c>
      <c r="B19" s="17">
        <f>VLOOKUP(A19,'[1]Precepts and CTax calcs'!$A$18:$J$36,2,FALSE)</f>
        <v>184.7</v>
      </c>
      <c r="C19" s="23">
        <f>VLOOKUP(A19,'[1]Precepts and CTax calcs'!$A$18:$C$36,3,FALSE)</f>
        <v>5525.66</v>
      </c>
      <c r="D19" s="11">
        <f>VLOOKUP($A19,'[1]for resolutions'!$A$128:$I$150,2,FALSE)</f>
        <v>1158.53</v>
      </c>
      <c r="E19" s="11">
        <f>VLOOKUP($A19,'[1]for resolutions'!$A$128:$I$150,3,FALSE)</f>
        <v>1351.6200000000001</v>
      </c>
      <c r="F19" s="11">
        <f>VLOOKUP($A19,'[1]for resolutions'!$A$128:$I$150,4,FALSE)</f>
        <v>1544.71</v>
      </c>
      <c r="G19" s="11">
        <f>VLOOKUP($A19,'[1]for resolutions'!$A$128:$I$150,5,FALSE)</f>
        <v>1737.8000000000002</v>
      </c>
      <c r="H19" s="11">
        <f>VLOOKUP($A19,'[1]for resolutions'!$A$128:$I$150,6,FALSE)</f>
        <v>2123.98</v>
      </c>
      <c r="I19" s="11">
        <f>VLOOKUP($A19,'[1]for resolutions'!$A$128:$I$150,7,FALSE)</f>
        <v>2510.1699999999996</v>
      </c>
      <c r="J19" s="11">
        <f>VLOOKUP($A19,'[1]for resolutions'!$A$128:$I$150,8,FALSE)</f>
        <v>2896.33</v>
      </c>
      <c r="K19" s="11">
        <f>VLOOKUP($A19,'[1]for resolutions'!$A$128:$I$150,9,FALSE)</f>
        <v>3475.6000000000004</v>
      </c>
      <c r="M19" s="38"/>
    </row>
    <row r="20" spans="1:13" x14ac:dyDescent="0.2">
      <c r="A20" s="36" t="s">
        <v>17</v>
      </c>
      <c r="B20" s="17">
        <f>VLOOKUP(A20,'[1]Precepts and CTax calcs'!$A$18:$J$36,2,FALSE)</f>
        <v>455.7</v>
      </c>
      <c r="C20" s="23">
        <f>VLOOKUP(A20,'[1]Precepts and CTax calcs'!$A$18:$C$36,3,FALSE)</f>
        <v>11000</v>
      </c>
      <c r="D20" s="11">
        <f>VLOOKUP($A20,'[1]for resolutions'!$A$128:$I$150,2,FALSE)</f>
        <v>1154.6699999999998</v>
      </c>
      <c r="E20" s="11">
        <f>VLOOKUP($A20,'[1]for resolutions'!$A$128:$I$150,3,FALSE)</f>
        <v>1347.13</v>
      </c>
      <c r="F20" s="11">
        <f>VLOOKUP($A20,'[1]for resolutions'!$A$128:$I$150,4,FALSE)</f>
        <v>1539.5700000000002</v>
      </c>
      <c r="G20" s="11">
        <f>VLOOKUP($A20,'[1]for resolutions'!$A$128:$I$150,5,FALSE)</f>
        <v>1732.0200000000002</v>
      </c>
      <c r="H20" s="11">
        <f>VLOOKUP($A20,'[1]for resolutions'!$A$128:$I$150,6,FALSE)</f>
        <v>2116.91</v>
      </c>
      <c r="I20" s="11">
        <f>VLOOKUP($A20,'[1]for resolutions'!$A$128:$I$150,7,FALSE)</f>
        <v>2501.8199999999997</v>
      </c>
      <c r="J20" s="11">
        <f>VLOOKUP($A20,'[1]for resolutions'!$A$128:$I$150,8,FALSE)</f>
        <v>2886.69</v>
      </c>
      <c r="K20" s="11">
        <f>VLOOKUP($A20,'[1]for resolutions'!$A$128:$I$150,9,FALSE)</f>
        <v>3464.0400000000004</v>
      </c>
      <c r="M20" s="38"/>
    </row>
    <row r="21" spans="1:13" x14ac:dyDescent="0.2">
      <c r="A21" s="36" t="s">
        <v>18</v>
      </c>
      <c r="B21" s="17">
        <f>VLOOKUP(A21,'[1]Precepts and CTax calcs'!$A$18:$J$36,2,FALSE)</f>
        <v>220.1</v>
      </c>
      <c r="C21" s="23">
        <f>VLOOKUP(A21,'[1]Precepts and CTax calcs'!$A$18:$C$36,3,FALSE)</f>
        <v>10680</v>
      </c>
      <c r="D21" s="11">
        <f>VLOOKUP($A21,'[1]for resolutions'!$A$128:$I$150,2,FALSE)</f>
        <v>1170.9299999999998</v>
      </c>
      <c r="E21" s="11">
        <f>VLOOKUP($A21,'[1]for resolutions'!$A$128:$I$150,3,FALSE)</f>
        <v>1366.0900000000001</v>
      </c>
      <c r="F21" s="11">
        <f>VLOOKUP($A21,'[1]for resolutions'!$A$128:$I$150,4,FALSE)</f>
        <v>1561.2400000000002</v>
      </c>
      <c r="G21" s="11">
        <f>VLOOKUP($A21,'[1]for resolutions'!$A$128:$I$150,5,FALSE)</f>
        <v>1756.4</v>
      </c>
      <c r="H21" s="11">
        <f>VLOOKUP($A21,'[1]for resolutions'!$A$128:$I$150,6,FALSE)</f>
        <v>2146.71</v>
      </c>
      <c r="I21" s="11">
        <f>VLOOKUP($A21,'[1]for resolutions'!$A$128:$I$150,7,FALSE)</f>
        <v>2537.0299999999997</v>
      </c>
      <c r="J21" s="11">
        <f>VLOOKUP($A21,'[1]for resolutions'!$A$128:$I$150,8,FALSE)</f>
        <v>2927.33</v>
      </c>
      <c r="K21" s="11">
        <f>VLOOKUP($A21,'[1]for resolutions'!$A$128:$I$150,9,FALSE)</f>
        <v>3512.8</v>
      </c>
      <c r="M21" s="38"/>
    </row>
    <row r="22" spans="1:13" x14ac:dyDescent="0.2">
      <c r="A22" s="36" t="s">
        <v>31</v>
      </c>
      <c r="B22" s="17">
        <f>VLOOKUP(A22,'[1]Precepts and CTax calcs'!$A$18:$J$36,2,FALSE)</f>
        <v>2363.9</v>
      </c>
      <c r="C22" s="23">
        <f>VLOOKUP(A22,'[1]Precepts and CTax calcs'!$A$18:$C$36,3,FALSE)</f>
        <v>46266</v>
      </c>
      <c r="D22" s="11">
        <f>VLOOKUP($A22,'[1]for resolutions'!$A$128:$I$150,2,FALSE)</f>
        <v>1151.6299999999999</v>
      </c>
      <c r="E22" s="11">
        <f>VLOOKUP($A22,'[1]for resolutions'!$A$128:$I$150,3,FALSE)</f>
        <v>1343.5700000000002</v>
      </c>
      <c r="F22" s="11">
        <f>VLOOKUP($A22,'[1]for resolutions'!$A$128:$I$150,4,FALSE)</f>
        <v>1535.5100000000002</v>
      </c>
      <c r="G22" s="11">
        <f>VLOOKUP($A22,'[1]for resolutions'!$A$128:$I$150,5,FALSE)</f>
        <v>1727.45</v>
      </c>
      <c r="H22" s="11">
        <f>VLOOKUP($A22,'[1]for resolutions'!$A$128:$I$150,6,FALSE)</f>
        <v>2111.33</v>
      </c>
      <c r="I22" s="11">
        <f>VLOOKUP($A22,'[1]for resolutions'!$A$128:$I$150,7,FALSE)</f>
        <v>2495.2199999999998</v>
      </c>
      <c r="J22" s="11">
        <f>VLOOKUP($A22,'[1]for resolutions'!$A$128:$I$150,8,FALSE)</f>
        <v>2879.08</v>
      </c>
      <c r="K22" s="11">
        <f>VLOOKUP($A22,'[1]for resolutions'!$A$128:$I$150,9,FALSE)</f>
        <v>3454.9</v>
      </c>
      <c r="M22" s="38"/>
    </row>
    <row r="23" spans="1:13" x14ac:dyDescent="0.2">
      <c r="A23" s="36" t="s">
        <v>19</v>
      </c>
      <c r="B23" s="17">
        <f>VLOOKUP(A23,'[1]Precepts and CTax calcs'!$A$18:$J$36,2,FALSE)</f>
        <v>538</v>
      </c>
      <c r="C23" s="23">
        <f>VLOOKUP(A23,'[1]Precepts and CTax calcs'!$A$18:$C$36,3,FALSE)</f>
        <v>48750</v>
      </c>
      <c r="D23" s="11">
        <f>VLOOKUP($A23,'[1]for resolutions'!$A$128:$I$150,2,FALSE)</f>
        <v>1198.99</v>
      </c>
      <c r="E23" s="11">
        <f>VLOOKUP($A23,'[1]for resolutions'!$A$128:$I$150,3,FALSE)</f>
        <v>1398.8200000000002</v>
      </c>
      <c r="F23" s="11">
        <f>VLOOKUP($A23,'[1]for resolutions'!$A$128:$I$150,4,FALSE)</f>
        <v>1598.65</v>
      </c>
      <c r="G23" s="11">
        <f>VLOOKUP($A23,'[1]for resolutions'!$A$128:$I$150,5,FALSE)</f>
        <v>1798.49</v>
      </c>
      <c r="H23" s="11">
        <f>VLOOKUP($A23,'[1]for resolutions'!$A$128:$I$150,6,FALSE)</f>
        <v>2198.16</v>
      </c>
      <c r="I23" s="11">
        <f>VLOOKUP($A23,'[1]for resolutions'!$A$128:$I$150,7,FALSE)</f>
        <v>2597.83</v>
      </c>
      <c r="J23" s="11">
        <f>VLOOKUP($A23,'[1]for resolutions'!$A$128:$I$150,8,FALSE)</f>
        <v>2997.48</v>
      </c>
      <c r="K23" s="11">
        <f>VLOOKUP($A23,'[1]for resolutions'!$A$128:$I$150,9,FALSE)</f>
        <v>3596.98</v>
      </c>
      <c r="M23" s="38"/>
    </row>
    <row r="24" spans="1:13" x14ac:dyDescent="0.2">
      <c r="A24" s="36" t="s">
        <v>20</v>
      </c>
      <c r="B24" s="17">
        <f>VLOOKUP(A24,'[1]Precepts and CTax calcs'!$A$18:$J$36,2,FALSE)</f>
        <v>979.8</v>
      </c>
      <c r="C24" s="23">
        <f>VLOOKUP(A24,'[1]Precepts and CTax calcs'!$A$18:$C$36,3,FALSE)</f>
        <v>35534</v>
      </c>
      <c r="D24" s="11">
        <f>VLOOKUP($A24,'[1]for resolutions'!$A$128:$I$150,2,FALSE)</f>
        <v>1162.76</v>
      </c>
      <c r="E24" s="11">
        <f>VLOOKUP($A24,'[1]for resolutions'!$A$128:$I$150,3,FALSE)</f>
        <v>1356.5600000000002</v>
      </c>
      <c r="F24" s="11">
        <f>VLOOKUP($A24,'[1]for resolutions'!$A$128:$I$150,4,FALSE)</f>
        <v>1550.3500000000001</v>
      </c>
      <c r="G24" s="11">
        <f>VLOOKUP($A24,'[1]for resolutions'!$A$128:$I$150,5,FALSE)</f>
        <v>1744.15</v>
      </c>
      <c r="H24" s="11">
        <f>VLOOKUP($A24,'[1]for resolutions'!$A$128:$I$150,6,FALSE)</f>
        <v>2131.7399999999998</v>
      </c>
      <c r="I24" s="11">
        <f>VLOOKUP($A24,'[1]for resolutions'!$A$128:$I$150,7,FALSE)</f>
        <v>2519.3399999999997</v>
      </c>
      <c r="J24" s="11">
        <f>VLOOKUP($A24,'[1]for resolutions'!$A$128:$I$150,8,FALSE)</f>
        <v>2906.91</v>
      </c>
      <c r="K24" s="11">
        <f>VLOOKUP($A24,'[1]for resolutions'!$A$128:$I$150,9,FALSE)</f>
        <v>3488.3</v>
      </c>
      <c r="M24" s="38"/>
    </row>
    <row r="25" spans="1:13" x14ac:dyDescent="0.2">
      <c r="A25" s="36" t="s">
        <v>21</v>
      </c>
      <c r="B25" s="17">
        <f>VLOOKUP(A25,'[1]Precepts and CTax calcs'!$A$18:$J$36,2,FALSE)</f>
        <v>401</v>
      </c>
      <c r="C25" s="23">
        <f>VLOOKUP(A25,'[1]Precepts and CTax calcs'!$A$18:$C$36,3,FALSE)</f>
        <v>11478</v>
      </c>
      <c r="D25" s="11">
        <f>VLOOKUP($A25,'[1]for resolutions'!$A$128:$I$150,2,FALSE)</f>
        <v>1157.6599999999999</v>
      </c>
      <c r="E25" s="11">
        <f>VLOOKUP($A25,'[1]for resolutions'!$A$128:$I$150,3,FALSE)</f>
        <v>1350.6100000000001</v>
      </c>
      <c r="F25" s="11">
        <f>VLOOKUP($A25,'[1]for resolutions'!$A$128:$I$150,4,FALSE)</f>
        <v>1543.5500000000002</v>
      </c>
      <c r="G25" s="11">
        <f>VLOOKUP($A25,'[1]for resolutions'!$A$128:$I$150,5,FALSE)</f>
        <v>1736.5</v>
      </c>
      <c r="H25" s="11">
        <f>VLOOKUP($A25,'[1]for resolutions'!$A$128:$I$150,6,FALSE)</f>
        <v>2122.39</v>
      </c>
      <c r="I25" s="11">
        <f>VLOOKUP($A25,'[1]for resolutions'!$A$128:$I$150,7,FALSE)</f>
        <v>2508.29</v>
      </c>
      <c r="J25" s="11">
        <f>VLOOKUP($A25,'[1]for resolutions'!$A$128:$I$150,8,FALSE)</f>
        <v>2894.16</v>
      </c>
      <c r="K25" s="11">
        <f>VLOOKUP($A25,'[1]for resolutions'!$A$128:$I$150,9,FALSE)</f>
        <v>3473</v>
      </c>
      <c r="M25" s="38"/>
    </row>
    <row r="26" spans="1:13" x14ac:dyDescent="0.2">
      <c r="A26" s="36" t="s">
        <v>22</v>
      </c>
      <c r="B26" s="17">
        <f>VLOOKUP(A26,'[1]Precepts and CTax calcs'!$A$18:$J$36,2,FALSE)</f>
        <v>306.8</v>
      </c>
      <c r="C26" s="23">
        <f>VLOOKUP(A26,'[1]Precepts and CTax calcs'!$A$18:$C$36,3,FALSE)</f>
        <v>7975</v>
      </c>
      <c r="D26" s="11">
        <f>VLOOKUP($A26,'[1]for resolutions'!$A$128:$I$150,2,FALSE)</f>
        <v>1155.9099999999999</v>
      </c>
      <c r="E26" s="11">
        <f>VLOOKUP($A26,'[1]for resolutions'!$A$128:$I$150,3,FALSE)</f>
        <v>1348.5600000000002</v>
      </c>
      <c r="F26" s="11">
        <f>VLOOKUP($A26,'[1]for resolutions'!$A$128:$I$150,4,FALSE)</f>
        <v>1541.21</v>
      </c>
      <c r="G26" s="11">
        <f>VLOOKUP($A26,'[1]for resolutions'!$A$128:$I$150,5,FALSE)</f>
        <v>1733.8700000000001</v>
      </c>
      <c r="H26" s="11">
        <f>VLOOKUP($A26,'[1]for resolutions'!$A$128:$I$150,6,FALSE)</f>
        <v>2119.1799999999998</v>
      </c>
      <c r="I26" s="11">
        <f>VLOOKUP($A26,'[1]for resolutions'!$A$128:$I$150,7,FALSE)</f>
        <v>2504.4899999999998</v>
      </c>
      <c r="J26" s="11">
        <f>VLOOKUP($A26,'[1]for resolutions'!$A$128:$I$150,8,FALSE)</f>
        <v>2889.78</v>
      </c>
      <c r="K26" s="11">
        <f>VLOOKUP($A26,'[1]for resolutions'!$A$128:$I$150,9,FALSE)</f>
        <v>3467.7400000000002</v>
      </c>
      <c r="M26" s="38"/>
    </row>
    <row r="27" spans="1:13" x14ac:dyDescent="0.2">
      <c r="A27" s="36" t="s">
        <v>23</v>
      </c>
      <c r="B27" s="17">
        <f>VLOOKUP(A27,'[1]Precepts and CTax calcs'!$A$18:$J$36,2,FALSE)</f>
        <v>50.6</v>
      </c>
      <c r="C27" s="23">
        <f>VLOOKUP(A27,'[1]Precepts and CTax calcs'!$A$18:$C$36,3,FALSE)</f>
        <v>1997</v>
      </c>
      <c r="D27" s="11">
        <f>VLOOKUP($A27,'[1]for resolutions'!$A$128:$I$150,2,FALSE)</f>
        <v>1164.8899999999999</v>
      </c>
      <c r="E27" s="11">
        <f>VLOOKUP($A27,'[1]for resolutions'!$A$128:$I$150,3,FALSE)</f>
        <v>1359.0500000000002</v>
      </c>
      <c r="F27" s="11">
        <f>VLOOKUP($A27,'[1]for resolutions'!$A$128:$I$150,4,FALSE)</f>
        <v>1553.19</v>
      </c>
      <c r="G27" s="11">
        <f>VLOOKUP($A27,'[1]for resolutions'!$A$128:$I$150,5,FALSE)</f>
        <v>1747.3500000000001</v>
      </c>
      <c r="H27" s="11">
        <f>VLOOKUP($A27,'[1]for resolutions'!$A$128:$I$150,6,FALSE)</f>
        <v>2135.6499999999996</v>
      </c>
      <c r="I27" s="11">
        <f>VLOOKUP($A27,'[1]for resolutions'!$A$128:$I$150,7,FALSE)</f>
        <v>2523.96</v>
      </c>
      <c r="J27" s="11">
        <f>VLOOKUP($A27,'[1]for resolutions'!$A$128:$I$150,8,FALSE)</f>
        <v>2912.2400000000002</v>
      </c>
      <c r="K27" s="11">
        <f>VLOOKUP($A27,'[1]for resolutions'!$A$128:$I$150,9,FALSE)</f>
        <v>3494.7000000000003</v>
      </c>
      <c r="M27" s="38"/>
    </row>
    <row r="28" spans="1:13" x14ac:dyDescent="0.2">
      <c r="A28" s="36" t="s">
        <v>24</v>
      </c>
      <c r="B28" s="17">
        <f>VLOOKUP(A28,'[1]Precepts and CTax calcs'!$A$18:$J$36,2,FALSE)</f>
        <v>3059</v>
      </c>
      <c r="C28" s="23">
        <f>VLOOKUP(A28,'[1]Precepts and CTax calcs'!$A$18:$C$36,3,FALSE)</f>
        <v>165500</v>
      </c>
      <c r="D28" s="11">
        <f>VLOOKUP($A28,'[1]for resolutions'!$A$128:$I$150,2,FALSE)</f>
        <v>1174.6499999999999</v>
      </c>
      <c r="E28" s="11">
        <f>VLOOKUP($A28,'[1]for resolutions'!$A$128:$I$150,3,FALSE)</f>
        <v>1370.43</v>
      </c>
      <c r="F28" s="11">
        <f>VLOOKUP($A28,'[1]for resolutions'!$A$128:$I$150,4,FALSE)</f>
        <v>1566.2</v>
      </c>
      <c r="G28" s="11">
        <f>VLOOKUP($A28,'[1]for resolutions'!$A$128:$I$150,5,FALSE)</f>
        <v>1761.98</v>
      </c>
      <c r="H28" s="11">
        <f>VLOOKUP($A28,'[1]for resolutions'!$A$128:$I$150,6,FALSE)</f>
        <v>2153.5299999999997</v>
      </c>
      <c r="I28" s="11">
        <f>VLOOKUP($A28,'[1]for resolutions'!$A$128:$I$150,7,FALSE)</f>
        <v>2545.0899999999997</v>
      </c>
      <c r="J28" s="11">
        <f>VLOOKUP($A28,'[1]for resolutions'!$A$128:$I$150,8,FALSE)</f>
        <v>2936.63</v>
      </c>
      <c r="K28" s="11">
        <f>VLOOKUP($A28,'[1]for resolutions'!$A$128:$I$150,9,FALSE)</f>
        <v>3523.96</v>
      </c>
      <c r="M28" s="38"/>
    </row>
    <row r="29" spans="1:13" x14ac:dyDescent="0.2">
      <c r="A29" s="36" t="s">
        <v>25</v>
      </c>
      <c r="B29" s="17">
        <f>VLOOKUP(A29,'[1]Precepts and CTax calcs'!$A$18:$J$36,2,FALSE)</f>
        <v>232</v>
      </c>
      <c r="C29" s="23">
        <f>VLOOKUP(A29,'[1]Precepts and CTax calcs'!$A$18:$C$36,3,FALSE)</f>
        <v>10500</v>
      </c>
      <c r="D29" s="11">
        <f>VLOOKUP($A29,'[1]for resolutions'!$A$128:$I$150,2,FALSE)</f>
        <v>1168.75</v>
      </c>
      <c r="E29" s="11">
        <f>VLOOKUP($A29,'[1]for resolutions'!$A$128:$I$150,3,FALSE)</f>
        <v>1363.5500000000002</v>
      </c>
      <c r="F29" s="11">
        <f>VLOOKUP($A29,'[1]for resolutions'!$A$128:$I$150,4,FALSE)</f>
        <v>1558.3400000000001</v>
      </c>
      <c r="G29" s="11">
        <f>VLOOKUP($A29,'[1]for resolutions'!$A$128:$I$150,5,FALSE)</f>
        <v>1753.14</v>
      </c>
      <c r="H29" s="11">
        <f>VLOOKUP($A29,'[1]for resolutions'!$A$128:$I$150,6,FALSE)</f>
        <v>2142.73</v>
      </c>
      <c r="I29" s="11">
        <f>VLOOKUP($A29,'[1]for resolutions'!$A$128:$I$150,7,FALSE)</f>
        <v>2532.33</v>
      </c>
      <c r="J29" s="11">
        <f>VLOOKUP($A29,'[1]for resolutions'!$A$128:$I$150,8,FALSE)</f>
        <v>2921.89</v>
      </c>
      <c r="K29" s="11">
        <f>VLOOKUP($A29,'[1]for resolutions'!$A$128:$I$150,9,FALSE)</f>
        <v>3506.28</v>
      </c>
      <c r="M29" s="38"/>
    </row>
    <row r="30" spans="1:13" x14ac:dyDescent="0.2">
      <c r="A30" s="37" t="s">
        <v>26</v>
      </c>
      <c r="B30" s="17">
        <f>VLOOKUP(A30,'[1]Precepts and CTax calcs'!$A$18:$J$36,2,FALSE)</f>
        <v>2100.8000000000002</v>
      </c>
      <c r="C30" s="23">
        <f>VLOOKUP(A30,'[1]Precepts and CTax calcs'!$A$18:$C$36,3,FALSE)</f>
        <v>45000</v>
      </c>
      <c r="D30" s="11">
        <f>VLOOKUP($A30,'[1]for resolutions'!$A$128:$I$150,2,FALSE)</f>
        <v>1152.8599999999999</v>
      </c>
      <c r="E30" s="11">
        <f>VLOOKUP($A30,'[1]for resolutions'!$A$128:$I$150,3,FALSE)</f>
        <v>1345.0100000000002</v>
      </c>
      <c r="F30" s="11">
        <f>VLOOKUP($A30,'[1]for resolutions'!$A$128:$I$150,4,FALSE)</f>
        <v>1537.15</v>
      </c>
      <c r="G30" s="11">
        <f>VLOOKUP($A30,'[1]for resolutions'!$A$128:$I$150,5,FALSE)</f>
        <v>1729.3000000000002</v>
      </c>
      <c r="H30" s="11">
        <f>VLOOKUP($A30,'[1]for resolutions'!$A$128:$I$150,6,FALSE)</f>
        <v>2113.5899999999997</v>
      </c>
      <c r="I30" s="11">
        <f>VLOOKUP($A30,'[1]for resolutions'!$A$128:$I$150,7,FALSE)</f>
        <v>2497.89</v>
      </c>
      <c r="J30" s="11">
        <f>VLOOKUP($A30,'[1]for resolutions'!$A$128:$I$150,8,FALSE)</f>
        <v>2882.16</v>
      </c>
      <c r="K30" s="11">
        <f>VLOOKUP($A30,'[1]for resolutions'!$A$128:$I$150,9,FALSE)</f>
        <v>3458.6000000000004</v>
      </c>
      <c r="M30" s="38"/>
    </row>
    <row r="31" spans="1:13" x14ac:dyDescent="0.2">
      <c r="A31" s="36" t="s">
        <v>27</v>
      </c>
      <c r="B31" s="17">
        <f>VLOOKUP(A31,'[1]Precepts and CTax calcs'!$A$18:$J$36,2,FALSE)</f>
        <v>668.3</v>
      </c>
      <c r="C31" s="23">
        <f>VLOOKUP(A31,'[1]Precepts and CTax calcs'!$A$18:$C$36,3,FALSE)</f>
        <v>50560</v>
      </c>
      <c r="D31" s="11">
        <f>VLOOKUP($A31,'[1]for resolutions'!$A$128:$I$150,2,FALSE)</f>
        <v>1189.01</v>
      </c>
      <c r="E31" s="11">
        <f>VLOOKUP($A31,'[1]for resolutions'!$A$128:$I$150,3,FALSE)</f>
        <v>1387.19</v>
      </c>
      <c r="F31" s="11">
        <f>VLOOKUP($A31,'[1]for resolutions'!$A$128:$I$150,4,FALSE)</f>
        <v>1585.3500000000001</v>
      </c>
      <c r="G31" s="11">
        <f>VLOOKUP($A31,'[1]for resolutions'!$A$128:$I$150,5,FALSE)</f>
        <v>1783.5300000000002</v>
      </c>
      <c r="H31" s="11">
        <f>VLOOKUP($A31,'[1]for resolutions'!$A$128:$I$150,6,FALSE)</f>
        <v>2179.87</v>
      </c>
      <c r="I31" s="11">
        <f>VLOOKUP($A31,'[1]for resolutions'!$A$128:$I$150,7,FALSE)</f>
        <v>2576.2199999999998</v>
      </c>
      <c r="J31" s="11">
        <f>VLOOKUP($A31,'[1]for resolutions'!$A$128:$I$150,8,FALSE)</f>
        <v>2972.54</v>
      </c>
      <c r="K31" s="11">
        <f>VLOOKUP($A31,'[1]for resolutions'!$A$128:$I$150,9,FALSE)</f>
        <v>3567.0600000000004</v>
      </c>
      <c r="M31" s="38"/>
    </row>
    <row r="32" spans="1:13" x14ac:dyDescent="0.2">
      <c r="A32" s="36" t="s">
        <v>28</v>
      </c>
      <c r="B32" s="17">
        <f>VLOOKUP(A32,'[1]Precepts and CTax calcs'!$A$18:$J$36,2,FALSE)</f>
        <v>1701.7</v>
      </c>
      <c r="C32" s="23">
        <f>VLOOKUP(A32,'[1]Precepts and CTax calcs'!$A$18:$C$36,3,FALSE)</f>
        <v>53097</v>
      </c>
      <c r="D32" s="11">
        <f>VLOOKUP($A32,'[1]for resolutions'!$A$128:$I$150,2,FALSE)</f>
        <v>1159.3799999999999</v>
      </c>
      <c r="E32" s="11">
        <f>VLOOKUP($A32,'[1]for resolutions'!$A$128:$I$150,3,FALSE)</f>
        <v>1352.6200000000001</v>
      </c>
      <c r="F32" s="11">
        <f>VLOOKUP($A32,'[1]for resolutions'!$A$128:$I$150,4,FALSE)</f>
        <v>1545.8400000000001</v>
      </c>
      <c r="G32" s="11">
        <f>VLOOKUP($A32,'[1]for resolutions'!$A$128:$I$150,5,FALSE)</f>
        <v>1739.0800000000002</v>
      </c>
      <c r="H32" s="11">
        <f>VLOOKUP($A32,'[1]for resolutions'!$A$128:$I$150,6,FALSE)</f>
        <v>2125.54</v>
      </c>
      <c r="I32" s="11">
        <f>VLOOKUP($A32,'[1]for resolutions'!$A$128:$I$150,7,FALSE)</f>
        <v>2512.02</v>
      </c>
      <c r="J32" s="11">
        <f>VLOOKUP($A32,'[1]for resolutions'!$A$128:$I$150,8,FALSE)</f>
        <v>2898.46</v>
      </c>
      <c r="K32" s="11">
        <f>VLOOKUP($A32,'[1]for resolutions'!$A$128:$I$150,9,FALSE)</f>
        <v>3478.1600000000003</v>
      </c>
      <c r="M32" s="38"/>
    </row>
    <row r="33" spans="1:13" x14ac:dyDescent="0.2">
      <c r="A33" s="36" t="s">
        <v>32</v>
      </c>
      <c r="B33" s="17">
        <f>VLOOKUP(A33,'[1]Precepts and CTax calcs'!$A$18:$J$36,2,FALSE)</f>
        <v>358.7</v>
      </c>
      <c r="C33" s="23">
        <f>VLOOKUP(A33,'[1]Precepts and CTax calcs'!$A$18:$C$36,3,FALSE)</f>
        <v>7280</v>
      </c>
      <c r="D33" s="11">
        <f>VLOOKUP($A33,'[1]for resolutions'!$A$128:$I$150,2,FALSE)</f>
        <v>1152.1099999999999</v>
      </c>
      <c r="E33" s="11">
        <f>VLOOKUP($A33,'[1]for resolutions'!$A$128:$I$150,3,FALSE)</f>
        <v>1344.14</v>
      </c>
      <c r="F33" s="11">
        <f>VLOOKUP($A33,'[1]for resolutions'!$A$128:$I$150,4,FALSE)</f>
        <v>1536.15</v>
      </c>
      <c r="G33" s="11">
        <f>VLOOKUP($A33,'[1]for resolutions'!$A$128:$I$150,5,FALSE)</f>
        <v>1728.18</v>
      </c>
      <c r="H33" s="11">
        <f>VLOOKUP($A33,'[1]for resolutions'!$A$128:$I$150,6,FALSE)</f>
        <v>2112.2199999999998</v>
      </c>
      <c r="I33" s="11">
        <f>VLOOKUP($A33,'[1]for resolutions'!$A$128:$I$150,7,FALSE)</f>
        <v>2496.27</v>
      </c>
      <c r="J33" s="11">
        <f>VLOOKUP($A33,'[1]for resolutions'!$A$128:$I$150,8,FALSE)</f>
        <v>2880.29</v>
      </c>
      <c r="K33" s="11">
        <f>VLOOKUP($A33,'[1]for resolutions'!$A$128:$I$150,9,FALSE)</f>
        <v>3456.36</v>
      </c>
      <c r="M33" s="38"/>
    </row>
    <row r="34" spans="1:13" x14ac:dyDescent="0.2">
      <c r="A34" s="36" t="s">
        <v>29</v>
      </c>
      <c r="B34" s="17">
        <f>VLOOKUP(A34,'[1]Precepts and CTax calcs'!$A$18:$J$36,2,FALSE)</f>
        <v>4746.6000000000004</v>
      </c>
      <c r="C34" s="23">
        <f>VLOOKUP(A34,'[1]Precepts and CTax calcs'!$A$18:$C$36,3,FALSE)</f>
        <v>130532</v>
      </c>
      <c r="D34" s="11">
        <f>VLOOKUP($A34,'[1]for resolutions'!$A$128:$I$150,2,FALSE)</f>
        <v>1156.9099999999999</v>
      </c>
      <c r="E34" s="11">
        <f>VLOOKUP($A34,'[1]for resolutions'!$A$128:$I$150,3,FALSE)</f>
        <v>1349.7400000000002</v>
      </c>
      <c r="F34" s="11">
        <f>VLOOKUP($A34,'[1]for resolutions'!$A$128:$I$150,4,FALSE)</f>
        <v>1542.5500000000002</v>
      </c>
      <c r="G34" s="11">
        <f>VLOOKUP($A34,'[1]for resolutions'!$A$128:$I$150,5,FALSE)</f>
        <v>1735.38</v>
      </c>
      <c r="H34" s="11">
        <f>VLOOKUP($A34,'[1]for resolutions'!$A$128:$I$150,6,FALSE)</f>
        <v>2121.02</v>
      </c>
      <c r="I34" s="11">
        <f>VLOOKUP($A34,'[1]for resolutions'!$A$128:$I$150,7,FALSE)</f>
        <v>2506.6699999999996</v>
      </c>
      <c r="J34" s="11">
        <f>VLOOKUP($A34,'[1]for resolutions'!$A$128:$I$150,8,FALSE)</f>
        <v>2892.29</v>
      </c>
      <c r="K34" s="11">
        <f>VLOOKUP($A34,'[1]for resolutions'!$A$128:$I$150,9,FALSE)</f>
        <v>3470.76</v>
      </c>
      <c r="M34" s="38"/>
    </row>
    <row r="35" spans="1:13" x14ac:dyDescent="0.2">
      <c r="A35" s="24" t="s">
        <v>30</v>
      </c>
      <c r="B35" s="17">
        <f>'[1]Precepts and CTax calcs'!$B$40</f>
        <v>13652.3</v>
      </c>
      <c r="C35" s="25"/>
      <c r="D35" s="12">
        <f>'[1]for resolutions'!$B$150</f>
        <v>1138.58</v>
      </c>
      <c r="E35" s="12">
        <f>'[1]for resolutions'!$C$150</f>
        <v>1328.3500000000001</v>
      </c>
      <c r="F35" s="12">
        <f>'[1]for resolutions'!$D$150</f>
        <v>1518.1100000000001</v>
      </c>
      <c r="G35" s="12">
        <f>'[1]for resolutions'!$E$150</f>
        <v>1707.88</v>
      </c>
      <c r="H35" s="12">
        <f>'[1]for resolutions'!$F$150</f>
        <v>2087.41</v>
      </c>
      <c r="I35" s="12">
        <f>'[1]for resolutions'!$G$150</f>
        <v>2466.9499999999998</v>
      </c>
      <c r="J35" s="12">
        <f>'[1]for resolutions'!$H$150</f>
        <v>2846.46</v>
      </c>
      <c r="K35" s="12">
        <f>'[1]for resolutions'!$I$150</f>
        <v>3415.76</v>
      </c>
      <c r="M35" s="38"/>
    </row>
    <row r="36" spans="1:13" x14ac:dyDescent="0.2">
      <c r="A36" s="26" t="s">
        <v>56</v>
      </c>
      <c r="B36" s="27">
        <f>SUM(B16:B35)</f>
        <v>36531.100000000006</v>
      </c>
      <c r="C36" s="28">
        <f>SUM(C16:C35)</f>
        <v>881568.64</v>
      </c>
      <c r="I36" s="45">
        <f>SUM(I16:I35)</f>
        <v>50471.329999999987</v>
      </c>
    </row>
  </sheetData>
  <mergeCells count="2">
    <mergeCell ref="D5:K5"/>
    <mergeCell ref="A1:F3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Bromsgrove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Moss</dc:creator>
  <cp:lastModifiedBy>Debbie Crouch</cp:lastModifiedBy>
  <cp:lastPrinted>2018-02-27T15:16:02Z</cp:lastPrinted>
  <dcterms:created xsi:type="dcterms:W3CDTF">2012-02-01T11:32:24Z</dcterms:created>
  <dcterms:modified xsi:type="dcterms:W3CDTF">2018-02-27T15:16:12Z</dcterms:modified>
</cp:coreProperties>
</file>